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utros computadores\COGEM\COGEM\REFORMA CÂMARA DE TENÓRIO\"/>
    </mc:Choice>
  </mc:AlternateContent>
  <xr:revisionPtr revIDLastSave="0" documentId="13_ncr:1_{F705FD0F-13D4-4319-85C0-78FEA0231A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" sheetId="1" r:id="rId1"/>
  </sheets>
  <definedNames>
    <definedName name="_xlnm.Print_Area" localSheetId="0">PLANILHA!$B$1:$J$63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J62" i="1"/>
  <c r="J60" i="1"/>
  <c r="J52" i="1"/>
  <c r="J58" i="1"/>
  <c r="J57" i="1"/>
  <c r="J56" i="1"/>
  <c r="J55" i="1"/>
  <c r="J54" i="1"/>
  <c r="J53" i="1"/>
  <c r="J48" i="1"/>
  <c r="J49" i="1"/>
  <c r="J50" i="1"/>
  <c r="J38" i="1"/>
  <c r="J37" i="1"/>
  <c r="J36" i="1"/>
  <c r="J35" i="1"/>
  <c r="J33" i="1"/>
  <c r="J32" i="1"/>
  <c r="J31" i="1"/>
  <c r="J27" i="1"/>
  <c r="J29" i="1"/>
  <c r="J28" i="1"/>
  <c r="J26" i="1"/>
  <c r="J19" i="1"/>
  <c r="J16" i="1"/>
  <c r="J15" i="1" s="1"/>
  <c r="J18" i="1"/>
  <c r="J17" i="1"/>
  <c r="I60" i="1"/>
  <c r="I58" i="1"/>
  <c r="I57" i="1"/>
  <c r="I56" i="1"/>
  <c r="I55" i="1"/>
  <c r="I54" i="1"/>
  <c r="I53" i="1"/>
  <c r="I51" i="1"/>
  <c r="I36" i="1"/>
  <c r="I35" i="1"/>
  <c r="I33" i="1"/>
  <c r="I32" i="1"/>
  <c r="I31" i="1"/>
  <c r="I29" i="1"/>
  <c r="I28" i="1"/>
  <c r="I22" i="1"/>
  <c r="I23" i="1"/>
  <c r="I24" i="1"/>
  <c r="I25" i="1"/>
  <c r="I26" i="1"/>
  <c r="I20" i="1"/>
  <c r="I17" i="1"/>
  <c r="I18" i="1"/>
  <c r="I16" i="1"/>
  <c r="I14" i="1"/>
  <c r="J14" i="1"/>
  <c r="J40" i="1"/>
  <c r="J61" i="1" l="1"/>
  <c r="J59" i="1"/>
  <c r="J13" i="1" l="1"/>
  <c r="J44" i="1"/>
  <c r="J25" i="1"/>
  <c r="J24" i="1"/>
  <c r="J23" i="1"/>
  <c r="J22" i="1"/>
  <c r="J21" i="1"/>
  <c r="J20" i="1"/>
  <c r="F25" i="1"/>
  <c r="F24" i="1"/>
  <c r="F23" i="1"/>
  <c r="J51" i="1" l="1"/>
  <c r="G29" i="1"/>
  <c r="G28" i="1"/>
  <c r="G41" i="1"/>
  <c r="G32" i="1"/>
  <c r="H55" i="1"/>
  <c r="D55" i="1"/>
  <c r="C55" i="1"/>
  <c r="G33" i="1" l="1"/>
  <c r="J34" i="1"/>
  <c r="J30" i="1" l="1"/>
</calcChain>
</file>

<file path=xl/sharedStrings.xml><?xml version="1.0" encoding="utf-8"?>
<sst xmlns="http://schemas.openxmlformats.org/spreadsheetml/2006/main" count="188" uniqueCount="129">
  <si>
    <t>DEMOLIÇÃO</t>
  </si>
  <si>
    <r>
      <rPr>
        <sz val="8"/>
        <rFont val="Arial MT"/>
        <family val="2"/>
      </rPr>
      <t>1.1.1</t>
    </r>
  </si>
  <si>
    <r>
      <rPr>
        <sz val="8"/>
        <rFont val="Arial MT"/>
        <family val="2"/>
      </rPr>
      <t>SINAPI</t>
    </r>
  </si>
  <si>
    <r>
      <rPr>
        <sz val="8"/>
        <rFont val="Arial MT"/>
        <family val="2"/>
      </rPr>
      <t>M3</t>
    </r>
  </si>
  <si>
    <r>
      <rPr>
        <sz val="8"/>
        <rFont val="Arial MT"/>
        <family val="2"/>
      </rPr>
      <t>1.1.2</t>
    </r>
  </si>
  <si>
    <r>
      <rPr>
        <sz val="8"/>
        <rFont val="Arial MT"/>
        <family val="2"/>
      </rPr>
      <t>CAÇAMBA PARA ENTULHO</t>
    </r>
  </si>
  <si>
    <r>
      <rPr>
        <sz val="8"/>
        <rFont val="Arial MT"/>
        <family val="2"/>
      </rPr>
      <t>UN</t>
    </r>
  </si>
  <si>
    <r>
      <rPr>
        <sz val="8"/>
        <rFont val="Arial MT"/>
        <family val="2"/>
      </rPr>
      <t>3,00</t>
    </r>
  </si>
  <si>
    <r>
      <rPr>
        <sz val="8"/>
        <rFont val="Arial MT"/>
        <family val="2"/>
      </rPr>
      <t>M2</t>
    </r>
  </si>
  <si>
    <r>
      <rPr>
        <sz val="8"/>
        <rFont val="Arial MT"/>
        <family val="2"/>
      </rPr>
      <t>M²</t>
    </r>
  </si>
  <si>
    <t>DEMOLIÇÃO DE ALVENARIA DE BLOCO FURADO, DE FORMA MANUAL, SEM REAPROVEITAMENTO. AF_09/2023</t>
  </si>
  <si>
    <t>VALOR COM BDI</t>
  </si>
  <si>
    <t>COMP</t>
  </si>
  <si>
    <t>DEMOLIÇÃO PARCIAL DE PAVIMENTO CIMENTADO, DE FORMA MANUAL</t>
  </si>
  <si>
    <t>COMP PROPRIO</t>
  </si>
  <si>
    <t>M2</t>
  </si>
  <si>
    <t>ALVENARIA DE VEDAÇÃO DE BLOCOS CERÂMICOS FURADOS NA HORIZONTAL DE 9X19X19 CM (ESPESSURA 9 CM) E ARGAMASSA DE ASSENTAMENTO COM PREPARO EM BETONEIRA. AF_12/2021</t>
  </si>
  <si>
    <t>PINTURA GARAGEM</t>
  </si>
  <si>
    <t>ACABAMENTO GARAGEM</t>
  </si>
  <si>
    <t>2.1.1</t>
  </si>
  <si>
    <t>2.2</t>
  </si>
  <si>
    <t>2.2.1</t>
  </si>
  <si>
    <t>2.2.2</t>
  </si>
  <si>
    <t>2.3</t>
  </si>
  <si>
    <t>2.3.1</t>
  </si>
  <si>
    <t>2.3.2</t>
  </si>
  <si>
    <t>2.3.3</t>
  </si>
  <si>
    <t>2.4</t>
  </si>
  <si>
    <t>2.4.1</t>
  </si>
  <si>
    <t>2.4.2</t>
  </si>
  <si>
    <t>CHAPISCO APLICADO EM ALVENARIAS E ESTRUTURAS DE CONCRETO INTERNAS, COM COLHER DE PEDREIRO. ARGAMASSA TRAÇO 1:3 COM PREPARO EM BETONEIRA 400 L. AF_10/2022</t>
  </si>
  <si>
    <t>EMBOÇO, EM ARGAMASSA TRAÇO 1:2:8, PREPARO MECÂNICO, APLICADO MANUALMENTE EM PAREDES INTERNAS DE AMBIENTES COM ÁREA ENTRE 5M² E 10M², E = 17,
5MM, COM TALISCAS. AF_03/2024</t>
  </si>
  <si>
    <t>FUNDO SELADOR ACRÍLICO, APLICAÇÃO MANUAL EM PAREDE, UMA DEMÃO. AF_04/2023</t>
  </si>
  <si>
    <t>EMASSAMENTO COM MASSA LÁTEX, APLICAÇÃO EM PAREDE, UMA DEMÃO, LIXAMENTO MANUAL. AF_04/2023</t>
  </si>
  <si>
    <t>PINTURA LÁTEX ACRÍLICA PREMIUM, APLICAÇÃO MANUAL EM PAREDES, DUAS DEMÃOS</t>
  </si>
  <si>
    <t>CONTRAPISO EM ARGAMASSA TRAÇO 1:4 (CIMENTO E AREIA), PREPARO MECÂNICO COM BETONEIRA 400 L, APLICADO EM ÁREAS SECAS SOBRE LAJE, ADERIDO, ACABAMENTO NÃO REFORÇADO, ESPESSURA 4CM. AF_07/2021</t>
  </si>
  <si>
    <t>1.1</t>
  </si>
  <si>
    <t>1.1.3</t>
  </si>
  <si>
    <t>FORRO DE GESSO</t>
  </si>
  <si>
    <t>REVESTIMENTO CONZINHA</t>
  </si>
  <si>
    <t>FORRO EM PLACAS DE GESSO, PARA AMBIENTES RESIDENCIAIS. AF_08/2023_PS</t>
  </si>
  <si>
    <t>REMOÇÃO DE FORROS DE DRYWALL, PVC E FIBROMINERAL, DE FORMA MANUAL, SEM REAPROVEITAMENTO. AF_09/2023</t>
  </si>
  <si>
    <t>SINAPI</t>
  </si>
  <si>
    <t>REVESTIMENTO CERÂMICO PARA PAREDES INTERNAS COM PLACAS TIPO ESMALTADA EXTRA DE DIMENSÕES 20X20 CM APLICADAS NA ALTURA INTEIRA DAS PAREDES</t>
  </si>
  <si>
    <t>ITEM</t>
  </si>
  <si>
    <t>CÓDIGO</t>
  </si>
  <si>
    <t>DESCRIÇÃO</t>
  </si>
  <si>
    <t>FONTE</t>
  </si>
  <si>
    <t>UND</t>
  </si>
  <si>
    <t>QUANTIDADE</t>
  </si>
  <si>
    <t>PREÇO TOTAL R$</t>
  </si>
  <si>
    <t xml:space="preserve"> PISO GARAGEM</t>
  </si>
  <si>
    <t>3.0</t>
  </si>
  <si>
    <t>3.1.1</t>
  </si>
  <si>
    <t>3.1.2</t>
  </si>
  <si>
    <t>4.0</t>
  </si>
  <si>
    <t>4.1.1</t>
  </si>
  <si>
    <t>UNI</t>
  </si>
  <si>
    <t>4.1.2</t>
  </si>
  <si>
    <t>4.1.3</t>
  </si>
  <si>
    <t>5.0</t>
  </si>
  <si>
    <t>BANHEIRO</t>
  </si>
  <si>
    <t>BANCADA DE MÁRMORE SINTÉTICO 120 X 60CM, COM CUBA INTEGRADA, INCLUSO SIFÃO TIPO GARRAFA EM PVC, VÁLVULA EM PLÁSTICO CROMADO TIPO AMERICANA E TORNEIRA CROMADA LONGA, DE PAREDE, PADRÃO POPULAR - FORNECIMENTO E INSTALAÇÃO. AF_01/2020</t>
  </si>
  <si>
    <t>VASO SANITÁRIO SIFONADO COM CAIXA ACOPLADA LOUÇA BRANCA - PADRÃO MÉDIO , INCLUSO ENGATE FLEXÍVEL EM METAL CROMADO, 1/2 X 40CM - FORNECIMENTO E INSTALAÇÃO. AF_01/2020</t>
  </si>
  <si>
    <t>2.5</t>
  </si>
  <si>
    <t>PORTÃO GARAGEM</t>
  </si>
  <si>
    <t>2.5.1</t>
  </si>
  <si>
    <t>2.6</t>
  </si>
  <si>
    <t>TELHADO GARAGEM</t>
  </si>
  <si>
    <t>LASTRO DE CONCRETO MAGRO, APLICADO EM PISOS, LAJES SOBRE SOLO OU RADIERS, ESPESSURA DE 5 CM. AF_01/2024</t>
  </si>
  <si>
    <t>TRAMA DE MADEIRA COMPOSTA POR RIPAS, CAIBROS E TERÇAS PARA TELHADOS DE ATÉ 2 ÁGUAS PARA TELHA DE ENCAIXE DE CERÂMICA OU DE CONCRETO, INCLUSO TRANSPORTE VERTICAL. AF_07/2019</t>
  </si>
  <si>
    <t>TELHAMENTO COM TELHA CERÂMICA DE ENCAIXE, TIPO PORTUGUESA, COM ATÉ 2 Á GUAS, INCLUSO TRANSPORTE VERTICAL. AF_07/2019</t>
  </si>
  <si>
    <t>RUFO EM CHAPA DE AÇO GALVANIZADO NÚMERO 24, CORTE DE 25 CM, INCLUSO TRANSPORTE VERTICAL. AF_07/2019</t>
  </si>
  <si>
    <t>M</t>
  </si>
  <si>
    <t>CALHA EM CHAPA DE AÇO GALVANIZADO NÚMERO 24, DESENVOLVIMENTO DE 50 CM,INCLUSO TRANSPORTE VERTICAL. AF_07/2019</t>
  </si>
  <si>
    <t>PORTA DE ALUMÍNIO DE ABRIR COM LAMBRI, COM GUARNIÇÃO, FIXAÇÃO COM PARA FUSOS - FORNECIMENTO E INSTALAÇÃO. AF_12/2019</t>
  </si>
  <si>
    <t>PORTÃO DE FERRO EM CHAPA GALVANIZADA PLANA 15
GSG</t>
  </si>
  <si>
    <t xml:space="preserve">COMP </t>
  </si>
  <si>
    <t>S0205</t>
  </si>
  <si>
    <t xml:space="preserve">Assento plástico, universal, branco, para vaso sanitário, padrão popular </t>
  </si>
  <si>
    <t>orse</t>
  </si>
  <si>
    <t>uni</t>
  </si>
  <si>
    <t>DIVISORIA SANITÁRIA, TIPO CABINE, EM GRANITO CINZA POLIDO, ESP = 3CM ASSENTADO COM ARGAMASSA COLANTE AC III-E, EXCLUSIVE FERRAGENS. AF_01/2021</t>
  </si>
  <si>
    <t>m2</t>
  </si>
  <si>
    <t>2.6.1</t>
  </si>
  <si>
    <t>2.6.2</t>
  </si>
  <si>
    <t>2.6.3</t>
  </si>
  <si>
    <t>2.6.4</t>
  </si>
  <si>
    <t>5.1.1</t>
  </si>
  <si>
    <t>5.1.2</t>
  </si>
  <si>
    <t>5.1.3</t>
  </si>
  <si>
    <t>5.1.4</t>
  </si>
  <si>
    <t>5.1.5</t>
  </si>
  <si>
    <t>5.1.6</t>
  </si>
  <si>
    <t>BANCADA MÁRMORE BRANCO 150 X 60 CM, COM CUBA DE EMBUTIR DE AÇO, VÁLVULA AMERICANA E SIFÃO TIPO GARRAFA EM METAL , ENGATE FLEXÍVEL 30 CM, TORNEIRA CROMADA, DE MESA, 1/2" OU 3/4", PARA PIA COZINHA, PADRÃO ALTO -</t>
  </si>
  <si>
    <t>MARMORE PARA MESA DA CONZINHA</t>
  </si>
  <si>
    <t>ESCAVAÇÃO MANUAL DE VALA COM PROFUNDIDADE MENOR OU IGUAL A 1,30 M. AF_ 02/2021</t>
  </si>
  <si>
    <t>M3</t>
  </si>
  <si>
    <t>COMPOSIÇÃO REPRESENTATIVA) EXECUÇÃO DE ESTRUTURAS DE CONCRETO ARMADO CONVENCIONAL, PARA EDIFICAÇÃO HABITACIONAL MULTIFAMILIAR (PRÉDIO), FCK = 25 MPA. AF_01/2017</t>
  </si>
  <si>
    <t>PRO</t>
  </si>
  <si>
    <t>2.1.2</t>
  </si>
  <si>
    <t>ALVENARIA DE EMBASAMENTO COM BLOCO ESTRUTURAL DE CERÂMICA, DE 14X19X29 CM E ARGAMASSA DE ASSENTAMENTO COM PREPARO EM BETONEIRA. AF_05/2020 ADESIVOS PARA ESTRUTURAS</t>
  </si>
  <si>
    <t>GARAGEM( FUNDAÇÃO; ESTRUTURAL E ALVENARIA</t>
  </si>
  <si>
    <t>2.1.3</t>
  </si>
  <si>
    <t>(COMPOSIÇÃO REPRESENTATIVA) EXECUÇÃO DE ESTRUTURAS DE  CONCRETO ARMADO CONVENCIONAL, PARA EDIFICAÇÃO HABITACIONAL  MULTIFAMILIAR (PRÉDIO), FCK = 25 MPA. AF_01/2017 (PARA RADIER)</t>
  </si>
  <si>
    <t>(COMPOSIÇÃO REPRESENTATIVA) EXECUÇÃO DE ESTRUTURAS DE  CONCRETO ARMADO CONVENCIONAL, PARA EDIFICAÇÃO HABITACIONAL  MULTIFAMILIAR (PRÉDIO), FCK = 25 MPA. AF_01/2017 (PARA PILAR)</t>
  </si>
  <si>
    <t>(COMPOSIÇÃO REPRESENTATIVA) EXECUÇÃO DE ESTRUTURAS DE  CONCRETO ARMADO CONVENCIONAL, PARA EDIFICAÇÃO HABITACIONAL  MULTIFAMILIAR (PRÉDIO), FCK = 25 MPA. AF_01/2017 (PARA VIGAS)</t>
  </si>
  <si>
    <t>2.1.4</t>
  </si>
  <si>
    <t>2.1.5</t>
  </si>
  <si>
    <t>2.1.6</t>
  </si>
  <si>
    <t>FABRICAÇÃO E INSTALAÇÃO DE TESOURA INTEIRA EM MADEIRA NÃO APARELHADA,VÃO DE 4 M, PARA TELHA CERÂMICA OU DE CONCRETO, INCLUSO IÇAMENTO. AF_07/2019</t>
  </si>
  <si>
    <t>ADMINISTRAÇÃOL) ENCARREGADO GERAL DE OBRAS (MENSALISTA</t>
  </si>
  <si>
    <t>MÊS</t>
  </si>
  <si>
    <t>1.0</t>
  </si>
  <si>
    <t>ADIMINISTRAÇÃO</t>
  </si>
  <si>
    <t>PONTO DE LUZ</t>
  </si>
  <si>
    <t>6.0</t>
  </si>
  <si>
    <t>6.1.1</t>
  </si>
  <si>
    <t>PONTO DE ILUMINAÇÃO RESIDENCIAL INCLUINDO INTERRUPTOR SIMPLES, CAIXA ELÉTRICA, ELETRODUTO, CABO, RASGO, QUEBRA E CHUMBAMENTO (EXCLUINDO LUMINÁRIA E LÂMPADA). AF_01/2016</t>
  </si>
  <si>
    <t>LIMPEZA FINAL</t>
  </si>
  <si>
    <t>7.0</t>
  </si>
  <si>
    <t>PROPRIO</t>
  </si>
  <si>
    <t>LIMPEZA FINAL (VARIÇÃO E REMOÇÃO DE ENTULHOS)</t>
  </si>
  <si>
    <t>7.1</t>
  </si>
  <si>
    <t>QUANTITATIVOS E ORÇAMENTO BÁSICO</t>
  </si>
  <si>
    <t>P. UNIT. SEM BDI   (R$)</t>
  </si>
  <si>
    <t>BDI: (%)</t>
  </si>
  <si>
    <t xml:space="preserve">VALOR TOTAL </t>
  </si>
  <si>
    <t>REFORMA DA CAMARA DE VEREADORES TENÓRIO-PB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</si>
</sst>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&quot;R$&quot;\ #,##0.00"/>
  </numFmts>
  <fonts count="3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Arial Black"/>
      <family val="2"/>
    </font>
    <font>
      <b/>
      <sz val="8"/>
      <color rgb="FF000000"/>
      <name val="Arial Black"/>
      <family val="2"/>
    </font>
    <font>
      <sz val="6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8"/>
      <name val="Calibri"/>
      <family val="2"/>
    </font>
    <font>
      <sz val="8"/>
      <name val="Arial MT"/>
    </font>
    <font>
      <sz val="8"/>
      <name val="Arial MT"/>
      <family val="2"/>
    </font>
    <font>
      <sz val="8"/>
      <color rgb="FF000000"/>
      <name val="Arial MT"/>
      <family val="2"/>
    </font>
    <font>
      <sz val="8"/>
      <name val="Calibri"/>
      <family val="2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8"/>
      <name val="Arial MT"/>
      <family val="2"/>
    </font>
    <font>
      <b/>
      <sz val="8"/>
      <color rgb="FF000000"/>
      <name val="Arial MT"/>
      <family val="2"/>
    </font>
    <font>
      <b/>
      <sz val="8"/>
      <name val="Arial MT"/>
    </font>
    <font>
      <b/>
      <sz val="8"/>
      <color rgb="FF000000"/>
      <name val="Arial MT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 MT"/>
    </font>
    <font>
      <sz val="10"/>
      <name val="Arial"/>
      <family val="2"/>
    </font>
    <font>
      <b/>
      <sz val="9"/>
      <name val="Arial"/>
      <family val="2"/>
    </font>
    <font>
      <b/>
      <sz val="8"/>
      <color rgb="FF0070C0"/>
      <name val="Arial"/>
      <family val="2"/>
    </font>
    <font>
      <b/>
      <sz val="12"/>
      <name val="Arial"/>
      <family val="2"/>
    </font>
    <font>
      <b/>
      <sz val="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31" fillId="0" borderId="0"/>
    <xf numFmtId="165" fontId="31" fillId="0" borderId="0" applyFont="0" applyFill="0" applyBorder="0" applyAlignment="0" applyProtection="0"/>
  </cellStyleXfs>
  <cellXfs count="107">
    <xf numFmtId="0" fontId="0" fillId="0" borderId="0" xfId="0" applyAlignment="1">
      <alignment horizontal="left" vertical="top"/>
    </xf>
    <xf numFmtId="4" fontId="25" fillId="6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 applyProtection="1">
      <alignment vertical="center" wrapText="1"/>
      <protection locked="0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27" fillId="6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 wrapText="1"/>
    </xf>
    <xf numFmtId="4" fontId="30" fillId="5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49" fontId="32" fillId="7" borderId="2" xfId="3" applyNumberFormat="1" applyFont="1" applyFill="1" applyBorder="1" applyAlignment="1">
      <alignment horizontal="center" vertical="center"/>
    </xf>
    <xf numFmtId="0" fontId="32" fillId="7" borderId="2" xfId="3" applyFont="1" applyFill="1" applyBorder="1" applyAlignment="1">
      <alignment horizontal="center" vertical="center"/>
    </xf>
    <xf numFmtId="165" fontId="32" fillId="7" borderId="2" xfId="4" applyFont="1" applyFill="1" applyBorder="1" applyAlignment="1">
      <alignment horizontal="center" vertical="center" wrapText="1"/>
    </xf>
    <xf numFmtId="0" fontId="32" fillId="7" borderId="2" xfId="3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9" fontId="32" fillId="0" borderId="0" xfId="3" applyNumberFormat="1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165" fontId="32" fillId="0" borderId="0" xfId="4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7" fillId="0" borderId="0" xfId="3" applyFont="1" applyAlignment="1">
      <alignment horizontal="right" vertical="center"/>
    </xf>
    <xf numFmtId="2" fontId="33" fillId="0" borderId="0" xfId="3" applyNumberFormat="1" applyFont="1" applyAlignment="1">
      <alignment vertical="center"/>
    </xf>
    <xf numFmtId="0" fontId="19" fillId="5" borderId="1" xfId="0" applyFont="1" applyFill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shrinkToFit="1"/>
    </xf>
    <xf numFmtId="0" fontId="24" fillId="6" borderId="1" xfId="0" quotePrefix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164" fontId="24" fillId="6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 wrapText="1"/>
      <protection locked="0"/>
    </xf>
    <xf numFmtId="49" fontId="32" fillId="7" borderId="3" xfId="3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shrinkToFit="1"/>
    </xf>
    <xf numFmtId="164" fontId="6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 wrapText="1"/>
    </xf>
    <xf numFmtId="4" fontId="20" fillId="5" borderId="1" xfId="0" applyNumberFormat="1" applyFont="1" applyFill="1" applyBorder="1" applyAlignment="1">
      <alignment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25" fillId="6" borderId="1" xfId="0" applyNumberFormat="1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4" fontId="22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4" fontId="15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6" fillId="4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top"/>
    </xf>
    <xf numFmtId="4" fontId="8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166" fontId="34" fillId="5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23" fillId="5" borderId="1" xfId="0" applyFont="1" applyFill="1" applyBorder="1" applyAlignment="1">
      <alignment horizontal="left" vertical="center" shrinkToFit="1"/>
    </xf>
    <xf numFmtId="4" fontId="14" fillId="2" borderId="0" xfId="0" applyNumberFormat="1" applyFont="1" applyFill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9" fillId="7" borderId="0" xfId="3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49" fontId="29" fillId="7" borderId="0" xfId="3" applyNumberFormat="1" applyFont="1" applyFill="1" applyAlignment="1">
      <alignment horizontal="center" vertical="center"/>
    </xf>
    <xf numFmtId="4" fontId="21" fillId="5" borderId="1" xfId="0" applyNumberFormat="1" applyFont="1" applyFill="1" applyBorder="1" applyAlignment="1">
      <alignment horizontal="left" vertical="center" shrinkToFit="1"/>
    </xf>
    <xf numFmtId="4" fontId="23" fillId="5" borderId="1" xfId="0" applyNumberFormat="1" applyFont="1" applyFill="1" applyBorder="1" applyAlignment="1">
      <alignment horizontal="left" vertical="center" shrinkToFit="1"/>
    </xf>
    <xf numFmtId="4" fontId="20" fillId="5" borderId="1" xfId="0" applyNumberFormat="1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left" vertical="top"/>
    </xf>
  </cellXfs>
  <cellStyles count="5">
    <cellStyle name="Normal" xfId="0" builtinId="0"/>
    <cellStyle name="Normal 2" xfId="2" xr:uid="{90D51704-B7F0-452E-9F05-497544DC9406}"/>
    <cellStyle name="Normal 2 2" xfId="3" xr:uid="{B5F5C2D6-154B-4B69-9298-7EA0EC24F889}"/>
    <cellStyle name="Normal 7" xfId="1" xr:uid="{275421E0-BBA1-4D17-B44C-41793C40B17A}"/>
    <cellStyle name="Vírgula 5" xfId="4" xr:uid="{1558893F-C4F4-4619-9BD8-810560CD6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1085850</xdr:colOff>
      <xdr:row>2</xdr:row>
      <xdr:rowOff>19050</xdr:rowOff>
    </xdr:from>
    <xdr:to>
      <xdr:col>7</xdr:col>
      <xdr:colOff>826773</xdr:colOff>
      <xdr:row>5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8C668B48-A3F6-4D92-A9C3-6906019D8C92}"/>
            </a:ext>
          </a:extLst>
        </xdr:cNvPr>
        <xdr:cNvSpPr txBox="1">
          <a:spLocks noChangeArrowheads="1"/>
        </xdr:cNvSpPr>
      </xdr:nvSpPr>
      <xdr:spPr bwMode="auto">
        <a:xfrm>
          <a:off x="2247900" y="342900"/>
          <a:ext cx="5617848" cy="4974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CÂMARA MUNICIPAL DE TENÓRIO - PB</a:t>
          </a:r>
        </a:p>
      </xdr:txBody>
    </xdr:sp>
    <xdr:clientData/>
  </xdr:twoCellAnchor>
  <xdr:twoCellAnchor editAs="oneCell">
    <xdr:from>
      <xdr:col>2</xdr:col>
      <xdr:colOff>257175</xdr:colOff>
      <xdr:row>0</xdr:row>
      <xdr:rowOff>47625</xdr:rowOff>
    </xdr:from>
    <xdr:to>
      <xdr:col>3</xdr:col>
      <xdr:colOff>521154</xdr:colOff>
      <xdr:row>4</xdr:row>
      <xdr:rowOff>86186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477127-C609-48CD-8E0A-FCF7365F3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00" t="6000" r="7400" b="31000"/>
        <a:stretch/>
      </xdr:blipFill>
      <xdr:spPr>
        <a:xfrm>
          <a:off x="1333500" y="47625"/>
          <a:ext cx="787854" cy="800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6"/>
  <sheetViews>
    <sheetView tabSelected="1" view="pageBreakPreview" zoomScaleNormal="112" zoomScaleSheetLayoutView="100" workbookViewId="0">
      <selection activeCell="E12" sqref="E12"/>
    </sheetView>
  </sheetViews>
  <sheetFormatPr defaultRowHeight="13.2"/>
  <cols>
    <col min="2" max="2" width="9.44140625" customWidth="1"/>
    <col min="3" max="3" width="9.109375" style="47" bestFit="1" customWidth="1"/>
    <col min="4" max="4" width="58.33203125" customWidth="1"/>
    <col min="5" max="5" width="16.109375" customWidth="1"/>
    <col min="6" max="6" width="13.109375" customWidth="1"/>
    <col min="7" max="7" width="15.109375" customWidth="1"/>
    <col min="8" max="8" width="20.6640625" bestFit="1" customWidth="1"/>
    <col min="9" max="9" width="17.44140625" customWidth="1"/>
    <col min="10" max="10" width="18.6640625" customWidth="1"/>
    <col min="11" max="11" width="14.77734375" customWidth="1"/>
    <col min="12" max="12" width="17.33203125" customWidth="1"/>
    <col min="13" max="13" width="16.109375" customWidth="1"/>
    <col min="14" max="14" width="15.77734375" customWidth="1"/>
  </cols>
  <sheetData>
    <row r="1" spans="2:15" ht="21.75" customHeight="1">
      <c r="B1" s="83"/>
      <c r="C1" s="83"/>
      <c r="D1" s="83"/>
      <c r="E1" s="83"/>
      <c r="F1" s="83"/>
      <c r="G1" s="83"/>
      <c r="H1" s="83"/>
      <c r="I1" s="86"/>
      <c r="J1" s="83"/>
    </row>
    <row r="2" spans="2:15">
      <c r="B2" s="83"/>
      <c r="C2" s="83"/>
      <c r="D2" s="83"/>
      <c r="E2" s="83"/>
      <c r="F2" s="83"/>
      <c r="G2" s="83"/>
      <c r="H2" s="83"/>
      <c r="I2" s="83"/>
      <c r="J2" s="83"/>
    </row>
    <row r="3" spans="2:15">
      <c r="B3" s="83"/>
      <c r="C3" s="83"/>
      <c r="D3" s="83"/>
      <c r="E3" s="83"/>
      <c r="F3" s="83"/>
      <c r="G3" s="83"/>
      <c r="H3" s="83"/>
      <c r="I3" s="83"/>
      <c r="J3" s="83"/>
    </row>
    <row r="4" spans="2:15">
      <c r="B4" s="83"/>
      <c r="C4" s="83"/>
      <c r="D4" s="83"/>
      <c r="E4" s="83"/>
      <c r="F4" s="83"/>
      <c r="G4" s="83"/>
      <c r="H4" s="83"/>
      <c r="I4" s="83"/>
      <c r="J4" s="83"/>
    </row>
    <row r="5" spans="2:15">
      <c r="B5" s="83"/>
      <c r="C5" s="83"/>
      <c r="D5" s="83"/>
      <c r="E5" s="83"/>
      <c r="F5" s="83"/>
      <c r="G5" s="83"/>
      <c r="H5" s="83"/>
      <c r="I5" s="83"/>
      <c r="J5" s="83"/>
    </row>
    <row r="6" spans="2:15" ht="20.100000000000001" customHeight="1">
      <c r="B6" s="102" t="s">
        <v>128</v>
      </c>
      <c r="C6" s="102"/>
      <c r="D6" s="102"/>
      <c r="E6" s="102"/>
      <c r="F6" s="102"/>
      <c r="G6" s="102"/>
      <c r="H6" s="102"/>
      <c r="I6" s="102"/>
      <c r="J6" s="102"/>
    </row>
    <row r="7" spans="2:15" ht="12" customHeight="1">
      <c r="B7" s="101"/>
      <c r="C7" s="101"/>
      <c r="D7" s="101"/>
      <c r="E7" s="101"/>
      <c r="F7" s="101"/>
      <c r="G7" s="101"/>
      <c r="H7" s="101"/>
      <c r="I7" s="101"/>
      <c r="J7" s="101"/>
    </row>
    <row r="8" spans="2:15" ht="20.100000000000001" customHeight="1">
      <c r="B8" s="100" t="s">
        <v>124</v>
      </c>
      <c r="C8" s="100"/>
      <c r="D8" s="100"/>
      <c r="E8" s="100"/>
      <c r="F8" s="100"/>
      <c r="G8" s="100"/>
      <c r="H8" s="100"/>
      <c r="I8" s="100"/>
      <c r="J8" s="100"/>
    </row>
    <row r="9" spans="2:15" ht="15" customHeight="1">
      <c r="B9" s="16"/>
      <c r="F9" s="16"/>
      <c r="I9" s="26" t="s">
        <v>126</v>
      </c>
      <c r="J9" s="27">
        <v>28.7</v>
      </c>
    </row>
    <row r="10" spans="2:15" ht="4.6500000000000004" customHeight="1" thickBot="1">
      <c r="B10" s="16"/>
      <c r="F10" s="16"/>
      <c r="I10" s="26"/>
      <c r="J10" s="27"/>
    </row>
    <row r="11" spans="2:15" ht="14.4" thickTop="1" thickBot="1">
      <c r="B11" s="17" t="s">
        <v>44</v>
      </c>
      <c r="C11" s="17" t="s">
        <v>45</v>
      </c>
      <c r="D11" s="18" t="s">
        <v>46</v>
      </c>
      <c r="E11" s="18" t="s">
        <v>47</v>
      </c>
      <c r="F11" s="18" t="s">
        <v>48</v>
      </c>
      <c r="G11" s="19" t="s">
        <v>49</v>
      </c>
      <c r="H11" s="20" t="s">
        <v>125</v>
      </c>
      <c r="I11" s="20" t="s">
        <v>11</v>
      </c>
      <c r="J11" s="42" t="s">
        <v>50</v>
      </c>
      <c r="K11" s="21"/>
      <c r="L11" s="21"/>
      <c r="M11" s="21"/>
      <c r="N11" s="43"/>
    </row>
    <row r="12" spans="2:15" ht="13.8" thickTop="1">
      <c r="B12" s="22"/>
      <c r="C12" s="22"/>
      <c r="D12" s="23"/>
      <c r="E12" s="23"/>
      <c r="F12" s="23"/>
      <c r="G12" s="24"/>
      <c r="H12" s="25"/>
      <c r="I12" s="25"/>
      <c r="J12" s="22"/>
      <c r="K12" s="21"/>
      <c r="L12" s="21"/>
      <c r="M12" s="21"/>
      <c r="N12" s="43"/>
    </row>
    <row r="13" spans="2:15" s="46" customFormat="1" ht="21" customHeight="1">
      <c r="B13" s="28">
        <v>1</v>
      </c>
      <c r="C13" s="91" t="s">
        <v>114</v>
      </c>
      <c r="D13" s="91"/>
      <c r="E13" s="91"/>
      <c r="F13" s="91"/>
      <c r="G13" s="91"/>
      <c r="H13" s="91"/>
      <c r="I13" s="28"/>
      <c r="J13" s="54">
        <f>J14</f>
        <v>8175.0239999999994</v>
      </c>
      <c r="K13" s="21"/>
      <c r="L13" s="21"/>
      <c r="M13" s="21"/>
      <c r="N13" s="43"/>
    </row>
    <row r="14" spans="2:15" s="46" customFormat="1" ht="30.75" customHeight="1">
      <c r="B14" s="29" t="s">
        <v>113</v>
      </c>
      <c r="C14" s="7">
        <v>40818</v>
      </c>
      <c r="D14" s="6" t="s">
        <v>111</v>
      </c>
      <c r="E14" s="7" t="s">
        <v>42</v>
      </c>
      <c r="F14" s="7" t="s">
        <v>112</v>
      </c>
      <c r="G14" s="7">
        <v>2</v>
      </c>
      <c r="H14" s="8">
        <v>3176</v>
      </c>
      <c r="I14" s="8">
        <f>(J9/100*H14)+H14</f>
        <v>4087.5119999999997</v>
      </c>
      <c r="J14" s="8">
        <f>G14*I14</f>
        <v>8175.0239999999994</v>
      </c>
      <c r="K14" s="95"/>
      <c r="L14" s="95"/>
      <c r="M14" s="95"/>
      <c r="N14" s="95"/>
    </row>
    <row r="15" spans="2:15" s="46" customFormat="1" ht="15.6" customHeight="1">
      <c r="B15" s="52" t="s">
        <v>36</v>
      </c>
      <c r="C15" s="94" t="s">
        <v>0</v>
      </c>
      <c r="D15" s="94"/>
      <c r="E15" s="94"/>
      <c r="F15" s="94"/>
      <c r="G15" s="94"/>
      <c r="H15" s="94"/>
      <c r="I15" s="53"/>
      <c r="J15" s="54">
        <f>J16+J17+J18</f>
        <v>1562.580162</v>
      </c>
      <c r="K15" s="96"/>
      <c r="L15" s="96"/>
      <c r="M15" s="96"/>
      <c r="N15" s="96"/>
      <c r="O15" s="56"/>
    </row>
    <row r="16" spans="2:15" s="46" customFormat="1" ht="32.25" customHeight="1">
      <c r="B16" s="37" t="s">
        <v>1</v>
      </c>
      <c r="C16" s="48">
        <v>97622</v>
      </c>
      <c r="D16" s="35" t="s">
        <v>10</v>
      </c>
      <c r="E16" s="2" t="s">
        <v>2</v>
      </c>
      <c r="F16" s="2" t="s">
        <v>3</v>
      </c>
      <c r="G16" s="2">
        <v>3.31</v>
      </c>
      <c r="H16" s="2">
        <v>51</v>
      </c>
      <c r="I16" s="8">
        <f>($J$9/100*H16)+H16</f>
        <v>65.637</v>
      </c>
      <c r="J16" s="2">
        <f>G16*I16</f>
        <v>217.25847000000002</v>
      </c>
      <c r="K16" s="57"/>
      <c r="L16" s="58"/>
      <c r="M16" s="58"/>
      <c r="N16" s="59"/>
      <c r="O16" s="56"/>
    </row>
    <row r="17" spans="2:15" s="46" customFormat="1" ht="15.75" customHeight="1">
      <c r="B17" s="37" t="s">
        <v>4</v>
      </c>
      <c r="C17" s="38" t="s">
        <v>12</v>
      </c>
      <c r="D17" s="60" t="s">
        <v>5</v>
      </c>
      <c r="E17" s="3" t="s">
        <v>14</v>
      </c>
      <c r="F17" s="2" t="s">
        <v>6</v>
      </c>
      <c r="G17" s="2" t="s">
        <v>7</v>
      </c>
      <c r="H17" s="2">
        <v>268</v>
      </c>
      <c r="I17" s="8">
        <f t="shared" ref="I17:I36" si="0">($J$9/100*H17)+H17</f>
        <v>344.916</v>
      </c>
      <c r="J17" s="2">
        <f>G17*I17</f>
        <v>1034.748</v>
      </c>
      <c r="K17" s="57"/>
      <c r="L17" s="58"/>
      <c r="M17" s="58"/>
      <c r="N17" s="59"/>
      <c r="O17" s="56"/>
    </row>
    <row r="18" spans="2:15" s="46" customFormat="1" ht="21.75" customHeight="1">
      <c r="B18" s="37" t="s">
        <v>37</v>
      </c>
      <c r="C18" s="38" t="s">
        <v>12</v>
      </c>
      <c r="D18" s="60" t="s">
        <v>13</v>
      </c>
      <c r="E18" s="3" t="s">
        <v>14</v>
      </c>
      <c r="F18" s="2" t="s">
        <v>15</v>
      </c>
      <c r="G18" s="2">
        <v>28.06</v>
      </c>
      <c r="H18" s="2">
        <v>8.6</v>
      </c>
      <c r="I18" s="8">
        <f t="shared" si="0"/>
        <v>11.068199999999999</v>
      </c>
      <c r="J18" s="2">
        <f>G18*I18</f>
        <v>310.57369199999994</v>
      </c>
      <c r="K18" s="57"/>
      <c r="L18" s="58"/>
      <c r="M18" s="58"/>
      <c r="N18" s="59"/>
      <c r="O18" s="56"/>
    </row>
    <row r="19" spans="2:15" s="46" customFormat="1" ht="21.75" customHeight="1">
      <c r="B19" s="14">
        <v>2</v>
      </c>
      <c r="C19" s="105" t="s">
        <v>102</v>
      </c>
      <c r="D19" s="105"/>
      <c r="E19" s="105"/>
      <c r="F19" s="105"/>
      <c r="G19" s="105"/>
      <c r="H19" s="105"/>
      <c r="I19" s="61"/>
      <c r="J19" s="62">
        <f>J20+J21+J22+J23+J24+J25+J26</f>
        <v>7561.9875959999999</v>
      </c>
      <c r="K19" s="63"/>
      <c r="L19" s="64"/>
      <c r="M19" s="64"/>
      <c r="N19" s="65"/>
      <c r="O19" s="56"/>
    </row>
    <row r="20" spans="2:15" s="46" customFormat="1" ht="32.25" customHeight="1">
      <c r="B20" s="4" t="s">
        <v>19</v>
      </c>
      <c r="C20" s="4">
        <v>93358</v>
      </c>
      <c r="D20" s="45" t="s">
        <v>96</v>
      </c>
      <c r="E20" s="4" t="s">
        <v>42</v>
      </c>
      <c r="F20" s="4" t="s">
        <v>97</v>
      </c>
      <c r="G20" s="4">
        <v>0.75</v>
      </c>
      <c r="H20" s="5">
        <v>76</v>
      </c>
      <c r="I20" s="8">
        <f t="shared" si="0"/>
        <v>97.811999999999998</v>
      </c>
      <c r="J20" s="5">
        <f t="shared" ref="J20:J25" si="1">I20*G20</f>
        <v>73.358999999999995</v>
      </c>
    </row>
    <row r="21" spans="2:15" s="46" customFormat="1" ht="47.25" customHeight="1">
      <c r="B21" s="4" t="s">
        <v>100</v>
      </c>
      <c r="C21" s="49" t="s">
        <v>99</v>
      </c>
      <c r="D21" s="66" t="s">
        <v>98</v>
      </c>
      <c r="E21" s="5" t="s">
        <v>99</v>
      </c>
      <c r="F21" s="5" t="s">
        <v>97</v>
      </c>
      <c r="G21" s="5">
        <v>0.16200000000000001</v>
      </c>
      <c r="H21" s="5">
        <v>2305</v>
      </c>
      <c r="I21" s="8">
        <v>2306.29</v>
      </c>
      <c r="J21" s="5">
        <f t="shared" si="1"/>
        <v>373.61898000000002</v>
      </c>
      <c r="K21" s="63"/>
      <c r="L21" s="64"/>
      <c r="M21" s="64"/>
      <c r="N21" s="65"/>
      <c r="O21" s="56"/>
    </row>
    <row r="22" spans="2:15" s="46" customFormat="1" ht="42.75" customHeight="1">
      <c r="B22" s="4" t="s">
        <v>103</v>
      </c>
      <c r="C22" s="49">
        <v>101166</v>
      </c>
      <c r="D22" s="66" t="s">
        <v>101</v>
      </c>
      <c r="E22" s="5" t="s">
        <v>42</v>
      </c>
      <c r="F22" s="5" t="s">
        <v>97</v>
      </c>
      <c r="G22" s="5">
        <v>0.36</v>
      </c>
      <c r="H22" s="5">
        <v>595</v>
      </c>
      <c r="I22" s="8">
        <f t="shared" si="0"/>
        <v>765.76499999999999</v>
      </c>
      <c r="J22" s="5">
        <f t="shared" si="1"/>
        <v>275.67539999999997</v>
      </c>
      <c r="K22" s="63"/>
      <c r="L22" s="64"/>
      <c r="M22" s="64"/>
      <c r="N22" s="65"/>
      <c r="O22" s="56"/>
    </row>
    <row r="23" spans="2:15" s="46" customFormat="1" ht="55.5" customHeight="1">
      <c r="B23" s="30" t="s">
        <v>107</v>
      </c>
      <c r="C23" s="31">
        <v>104490</v>
      </c>
      <c r="D23" s="32" t="s">
        <v>104</v>
      </c>
      <c r="E23" s="31" t="s">
        <v>42</v>
      </c>
      <c r="F23" s="5" t="str">
        <f>F22</f>
        <v>M3</v>
      </c>
      <c r="G23" s="5">
        <v>0.36</v>
      </c>
      <c r="H23" s="5">
        <v>2305</v>
      </c>
      <c r="I23" s="8">
        <f t="shared" si="0"/>
        <v>2966.5349999999999</v>
      </c>
      <c r="J23" s="5">
        <f t="shared" si="1"/>
        <v>1067.9525999999998</v>
      </c>
      <c r="K23" s="63"/>
      <c r="L23" s="64"/>
      <c r="M23" s="64"/>
      <c r="N23" s="65"/>
      <c r="O23" s="56"/>
    </row>
    <row r="24" spans="2:15" s="46" customFormat="1" ht="54" customHeight="1">
      <c r="B24" s="33" t="s">
        <v>108</v>
      </c>
      <c r="C24" s="31">
        <v>104490</v>
      </c>
      <c r="D24" s="32" t="s">
        <v>105</v>
      </c>
      <c r="E24" s="31" t="s">
        <v>42</v>
      </c>
      <c r="F24" s="5" t="str">
        <f>F22</f>
        <v>M3</v>
      </c>
      <c r="G24" s="5">
        <v>0.72</v>
      </c>
      <c r="H24" s="5">
        <v>2305</v>
      </c>
      <c r="I24" s="8">
        <f t="shared" si="0"/>
        <v>2966.5349999999999</v>
      </c>
      <c r="J24" s="5">
        <f t="shared" si="1"/>
        <v>2135.9051999999997</v>
      </c>
      <c r="K24" s="63"/>
      <c r="L24" s="64"/>
      <c r="M24" s="64"/>
      <c r="N24" s="65"/>
      <c r="O24" s="56"/>
    </row>
    <row r="25" spans="2:15" s="46" customFormat="1" ht="45.75" customHeight="1">
      <c r="B25" s="33" t="s">
        <v>109</v>
      </c>
      <c r="C25" s="31">
        <v>104490</v>
      </c>
      <c r="D25" s="32" t="s">
        <v>106</v>
      </c>
      <c r="E25" s="31" t="s">
        <v>42</v>
      </c>
      <c r="F25" s="5" t="str">
        <f>F22</f>
        <v>M3</v>
      </c>
      <c r="G25" s="5">
        <v>0.64</v>
      </c>
      <c r="H25" s="5">
        <v>2305</v>
      </c>
      <c r="I25" s="8">
        <f t="shared" si="0"/>
        <v>2966.5349999999999</v>
      </c>
      <c r="J25" s="5">
        <f t="shared" si="1"/>
        <v>1898.5824</v>
      </c>
      <c r="K25" s="63"/>
      <c r="L25" s="64"/>
      <c r="M25" s="64"/>
      <c r="N25" s="65"/>
      <c r="O25" s="56"/>
    </row>
    <row r="26" spans="2:15" s="46" customFormat="1" ht="49.5" customHeight="1">
      <c r="B26" s="34" t="s">
        <v>19</v>
      </c>
      <c r="C26" s="48">
        <v>103328</v>
      </c>
      <c r="D26" s="35" t="s">
        <v>16</v>
      </c>
      <c r="E26" s="2" t="s">
        <v>2</v>
      </c>
      <c r="F26" s="2" t="s">
        <v>8</v>
      </c>
      <c r="G26" s="2">
        <v>46.86</v>
      </c>
      <c r="H26" s="2">
        <v>28.8</v>
      </c>
      <c r="I26" s="8">
        <f t="shared" si="0"/>
        <v>37.065600000000003</v>
      </c>
      <c r="J26" s="2">
        <f>G26*I26</f>
        <v>1736.8940160000002</v>
      </c>
      <c r="K26" s="57"/>
      <c r="L26" s="58"/>
      <c r="M26" s="58"/>
      <c r="N26" s="59"/>
      <c r="O26" s="56"/>
    </row>
    <row r="27" spans="2:15" s="46" customFormat="1" ht="15.6" customHeight="1">
      <c r="B27" s="52" t="s">
        <v>20</v>
      </c>
      <c r="C27" s="93" t="s">
        <v>18</v>
      </c>
      <c r="D27" s="93"/>
      <c r="E27" s="93"/>
      <c r="F27" s="93"/>
      <c r="G27" s="93"/>
      <c r="H27" s="93"/>
      <c r="I27" s="67"/>
      <c r="J27" s="54">
        <f>J28+J29</f>
        <v>3174.2709570000002</v>
      </c>
      <c r="K27" s="96"/>
      <c r="L27" s="96"/>
      <c r="M27" s="96"/>
      <c r="N27" s="96"/>
      <c r="O27" s="56"/>
    </row>
    <row r="28" spans="2:15" s="46" customFormat="1" ht="48" customHeight="1">
      <c r="B28" s="34" t="s">
        <v>21</v>
      </c>
      <c r="C28" s="48">
        <v>87879</v>
      </c>
      <c r="D28" s="35" t="s">
        <v>30</v>
      </c>
      <c r="E28" s="2" t="s">
        <v>2</v>
      </c>
      <c r="F28" s="2" t="s">
        <v>8</v>
      </c>
      <c r="G28" s="2">
        <f>G31</f>
        <v>69.87</v>
      </c>
      <c r="H28" s="2">
        <v>3.9</v>
      </c>
      <c r="I28" s="8">
        <f t="shared" si="0"/>
        <v>5.0192999999999994</v>
      </c>
      <c r="J28" s="2">
        <f>G28*I28</f>
        <v>350.69849099999999</v>
      </c>
      <c r="K28" s="57"/>
      <c r="L28" s="58"/>
      <c r="M28" s="58"/>
      <c r="N28" s="59"/>
      <c r="O28" s="56"/>
    </row>
    <row r="29" spans="2:15" s="46" customFormat="1" ht="63.75" customHeight="1">
      <c r="B29" s="34" t="s">
        <v>22</v>
      </c>
      <c r="C29" s="48">
        <v>87531</v>
      </c>
      <c r="D29" s="35" t="s">
        <v>31</v>
      </c>
      <c r="E29" s="2" t="s">
        <v>2</v>
      </c>
      <c r="F29" s="2" t="s">
        <v>8</v>
      </c>
      <c r="G29" s="2">
        <f>G31</f>
        <v>69.87</v>
      </c>
      <c r="H29" s="2">
        <v>31.4</v>
      </c>
      <c r="I29" s="8">
        <f t="shared" si="0"/>
        <v>40.411799999999999</v>
      </c>
      <c r="J29" s="2">
        <f>G29*I29</f>
        <v>2823.5724660000001</v>
      </c>
      <c r="K29" s="57"/>
      <c r="L29" s="58"/>
      <c r="M29" s="58"/>
      <c r="N29" s="59"/>
      <c r="O29" s="56"/>
    </row>
    <row r="30" spans="2:15" s="46" customFormat="1" ht="15.6" customHeight="1">
      <c r="B30" s="52" t="s">
        <v>23</v>
      </c>
      <c r="C30" s="93" t="s">
        <v>17</v>
      </c>
      <c r="D30" s="93"/>
      <c r="E30" s="93"/>
      <c r="F30" s="93"/>
      <c r="G30" s="93"/>
      <c r="H30" s="93"/>
      <c r="I30" s="67"/>
      <c r="J30" s="54">
        <f>J31+J32+J33</f>
        <v>2295.7262756999999</v>
      </c>
      <c r="K30" s="92"/>
      <c r="L30" s="92"/>
      <c r="M30" s="92"/>
      <c r="N30" s="92"/>
      <c r="O30" s="56"/>
    </row>
    <row r="31" spans="2:15" s="46" customFormat="1" ht="27" customHeight="1">
      <c r="B31" s="34" t="s">
        <v>24</v>
      </c>
      <c r="C31" s="48">
        <v>88485</v>
      </c>
      <c r="D31" s="35" t="s">
        <v>32</v>
      </c>
      <c r="E31" s="2" t="s">
        <v>2</v>
      </c>
      <c r="F31" s="2" t="s">
        <v>8</v>
      </c>
      <c r="G31" s="2">
        <v>69.87</v>
      </c>
      <c r="H31" s="2">
        <v>3.81</v>
      </c>
      <c r="I31" s="8">
        <f t="shared" si="0"/>
        <v>4.9034700000000004</v>
      </c>
      <c r="J31" s="2">
        <f>G31*I31</f>
        <v>342.60544890000006</v>
      </c>
      <c r="K31" s="68"/>
      <c r="L31" s="68"/>
      <c r="M31" s="68"/>
      <c r="N31" s="69"/>
      <c r="O31" s="56"/>
    </row>
    <row r="32" spans="2:15" s="46" customFormat="1" ht="31.5" customHeight="1">
      <c r="B32" s="34" t="s">
        <v>25</v>
      </c>
      <c r="C32" s="48">
        <v>88495</v>
      </c>
      <c r="D32" s="35" t="s">
        <v>33</v>
      </c>
      <c r="E32" s="2" t="s">
        <v>2</v>
      </c>
      <c r="F32" s="2" t="s">
        <v>8</v>
      </c>
      <c r="G32" s="2">
        <f>G31</f>
        <v>69.87</v>
      </c>
      <c r="H32" s="2">
        <v>10.3</v>
      </c>
      <c r="I32" s="8">
        <f t="shared" si="0"/>
        <v>13.2561</v>
      </c>
      <c r="J32" s="2">
        <f>G32*I32</f>
        <v>926.20370700000001</v>
      </c>
      <c r="K32" s="68"/>
      <c r="L32" s="84"/>
      <c r="M32" s="68"/>
      <c r="N32" s="69"/>
      <c r="O32" s="56"/>
    </row>
    <row r="33" spans="2:15" s="46" customFormat="1" ht="27.75" customHeight="1">
      <c r="B33" s="34" t="s">
        <v>26</v>
      </c>
      <c r="C33" s="48">
        <v>88489</v>
      </c>
      <c r="D33" s="35" t="s">
        <v>34</v>
      </c>
      <c r="E33" s="2" t="s">
        <v>2</v>
      </c>
      <c r="F33" s="2" t="s">
        <v>8</v>
      </c>
      <c r="G33" s="2">
        <f>G32</f>
        <v>69.87</v>
      </c>
      <c r="H33" s="2">
        <v>11.42</v>
      </c>
      <c r="I33" s="8">
        <f t="shared" si="0"/>
        <v>14.69754</v>
      </c>
      <c r="J33" s="2">
        <f>G33*I33</f>
        <v>1026.9171198000001</v>
      </c>
      <c r="K33" s="68"/>
      <c r="L33" s="68"/>
      <c r="M33" s="68"/>
      <c r="N33" s="69"/>
      <c r="O33" s="56"/>
    </row>
    <row r="34" spans="2:15" s="46" customFormat="1" ht="15.75" customHeight="1">
      <c r="B34" s="52" t="s">
        <v>27</v>
      </c>
      <c r="C34" s="93" t="s">
        <v>51</v>
      </c>
      <c r="D34" s="93"/>
      <c r="E34" s="93"/>
      <c r="F34" s="93"/>
      <c r="G34" s="93"/>
      <c r="H34" s="93"/>
      <c r="I34" s="67"/>
      <c r="J34" s="54">
        <f>J35+J36</f>
        <v>8400.866245199999</v>
      </c>
      <c r="K34" s="97"/>
      <c r="L34" s="96"/>
      <c r="M34" s="96"/>
      <c r="N34" s="96"/>
      <c r="O34" s="56"/>
    </row>
    <row r="35" spans="2:15" s="46" customFormat="1" ht="39" customHeight="1">
      <c r="B35" s="36" t="s">
        <v>28</v>
      </c>
      <c r="C35" s="50">
        <v>95241</v>
      </c>
      <c r="D35" s="70" t="s">
        <v>69</v>
      </c>
      <c r="E35" s="1" t="s">
        <v>42</v>
      </c>
      <c r="F35" s="1" t="s">
        <v>15</v>
      </c>
      <c r="G35" s="1">
        <v>84.52</v>
      </c>
      <c r="H35" s="1">
        <v>33.590000000000003</v>
      </c>
      <c r="I35" s="8">
        <f t="shared" si="0"/>
        <v>43.230330000000002</v>
      </c>
      <c r="J35" s="1">
        <f>G35*I35</f>
        <v>3653.8274916</v>
      </c>
      <c r="K35" s="71"/>
      <c r="L35" s="55"/>
      <c r="M35" s="55"/>
      <c r="N35" s="55"/>
      <c r="O35" s="56"/>
    </row>
    <row r="36" spans="2:15" s="46" customFormat="1" ht="60" customHeight="1">
      <c r="B36" s="34" t="s">
        <v>29</v>
      </c>
      <c r="C36" s="48">
        <v>87640</v>
      </c>
      <c r="D36" s="35" t="s">
        <v>35</v>
      </c>
      <c r="E36" s="2" t="s">
        <v>2</v>
      </c>
      <c r="F36" s="2" t="s">
        <v>8</v>
      </c>
      <c r="G36" s="2">
        <v>84.52</v>
      </c>
      <c r="H36" s="2">
        <v>43.64</v>
      </c>
      <c r="I36" s="8">
        <f t="shared" si="0"/>
        <v>56.164680000000004</v>
      </c>
      <c r="J36" s="1">
        <f>G36*I36</f>
        <v>4747.0387535999998</v>
      </c>
      <c r="K36" s="85"/>
      <c r="L36" s="58"/>
      <c r="M36" s="58"/>
      <c r="N36" s="59"/>
      <c r="O36" s="56"/>
    </row>
    <row r="37" spans="2:15" s="46" customFormat="1" ht="16.5" customHeight="1">
      <c r="B37" s="14" t="s">
        <v>64</v>
      </c>
      <c r="C37" s="104" t="s">
        <v>65</v>
      </c>
      <c r="D37" s="104"/>
      <c r="E37" s="104"/>
      <c r="F37" s="104"/>
      <c r="G37" s="104"/>
      <c r="H37" s="104"/>
      <c r="I37" s="104"/>
      <c r="J37" s="72">
        <f>J38</f>
        <v>4756.0740000000005</v>
      </c>
      <c r="K37" s="58"/>
      <c r="L37" s="58"/>
      <c r="M37" s="58"/>
      <c r="N37" s="59"/>
      <c r="O37" s="56"/>
    </row>
    <row r="38" spans="2:15" s="46" customFormat="1" ht="24.75" customHeight="1">
      <c r="B38" s="37" t="s">
        <v>66</v>
      </c>
      <c r="C38" s="51" t="s">
        <v>77</v>
      </c>
      <c r="D38" s="60" t="s">
        <v>76</v>
      </c>
      <c r="E38" s="60" t="s">
        <v>14</v>
      </c>
      <c r="F38" s="2" t="s">
        <v>15</v>
      </c>
      <c r="G38" s="2">
        <v>7.2</v>
      </c>
      <c r="H38" s="2">
        <v>513.26</v>
      </c>
      <c r="I38" s="2">
        <v>660.57</v>
      </c>
      <c r="J38" s="1">
        <f>G38*I38-0.03</f>
        <v>4756.0740000000005</v>
      </c>
      <c r="K38" s="85"/>
      <c r="L38" s="58"/>
      <c r="M38" s="58"/>
      <c r="N38" s="59"/>
      <c r="O38" s="56"/>
    </row>
    <row r="39" spans="2:15" s="46" customFormat="1" ht="17.25" customHeight="1">
      <c r="B39" s="9" t="s">
        <v>67</v>
      </c>
      <c r="C39" s="104" t="s">
        <v>68</v>
      </c>
      <c r="D39" s="104"/>
      <c r="E39" s="104"/>
      <c r="F39" s="104"/>
      <c r="G39" s="104"/>
      <c r="H39" s="104"/>
      <c r="I39" s="104"/>
      <c r="J39" s="72">
        <v>4951.58</v>
      </c>
      <c r="K39" s="58"/>
      <c r="L39" s="58"/>
      <c r="M39" s="58"/>
      <c r="N39" s="59"/>
      <c r="O39" s="56"/>
    </row>
    <row r="40" spans="2:15" s="46" customFormat="1" ht="53.25" customHeight="1">
      <c r="B40" s="37" t="s">
        <v>84</v>
      </c>
      <c r="C40" s="48">
        <v>92539</v>
      </c>
      <c r="D40" s="60" t="s">
        <v>70</v>
      </c>
      <c r="E40" s="60" t="s">
        <v>42</v>
      </c>
      <c r="F40" s="2" t="s">
        <v>15</v>
      </c>
      <c r="G40" s="2">
        <v>17.89</v>
      </c>
      <c r="H40" s="2">
        <v>63.96</v>
      </c>
      <c r="I40" s="2">
        <v>82.32</v>
      </c>
      <c r="J40" s="2">
        <f>G40*I40-0.06</f>
        <v>1472.6448</v>
      </c>
      <c r="K40" s="58"/>
      <c r="L40" s="58"/>
      <c r="M40" s="58"/>
      <c r="N40" s="59"/>
      <c r="O40" s="56"/>
    </row>
    <row r="41" spans="2:15" s="46" customFormat="1" ht="39.75" customHeight="1">
      <c r="B41" s="37" t="s">
        <v>85</v>
      </c>
      <c r="C41" s="48">
        <v>94195</v>
      </c>
      <c r="D41" s="60" t="s">
        <v>71</v>
      </c>
      <c r="E41" s="60" t="s">
        <v>42</v>
      </c>
      <c r="F41" s="2" t="s">
        <v>15</v>
      </c>
      <c r="G41" s="2">
        <f>G40</f>
        <v>17.89</v>
      </c>
      <c r="H41" s="2">
        <v>25.9</v>
      </c>
      <c r="I41" s="2">
        <v>33.33</v>
      </c>
      <c r="J41" s="2">
        <v>596.33000000000004</v>
      </c>
      <c r="K41" s="58"/>
      <c r="L41" s="58"/>
      <c r="M41" s="58"/>
      <c r="N41" s="59"/>
      <c r="O41" s="56"/>
    </row>
    <row r="42" spans="2:15" s="46" customFormat="1" ht="34.5" customHeight="1">
      <c r="B42" s="37" t="s">
        <v>86</v>
      </c>
      <c r="C42" s="48">
        <v>94231</v>
      </c>
      <c r="D42" s="60" t="s">
        <v>72</v>
      </c>
      <c r="E42" s="60" t="s">
        <v>42</v>
      </c>
      <c r="F42" s="2" t="s">
        <v>73</v>
      </c>
      <c r="G42" s="2">
        <v>16.899999999999999</v>
      </c>
      <c r="H42" s="2">
        <v>46.61</v>
      </c>
      <c r="I42" s="2">
        <v>59.99</v>
      </c>
      <c r="J42" s="2">
        <v>1013.78</v>
      </c>
      <c r="K42" s="58"/>
      <c r="L42" s="58"/>
      <c r="M42" s="58"/>
      <c r="N42" s="59"/>
      <c r="O42" s="56"/>
    </row>
    <row r="43" spans="2:15" s="46" customFormat="1" ht="41.25" customHeight="1">
      <c r="B43" s="37" t="s">
        <v>87</v>
      </c>
      <c r="C43" s="48">
        <v>94228</v>
      </c>
      <c r="D43" s="60" t="s">
        <v>74</v>
      </c>
      <c r="E43" s="60" t="s">
        <v>42</v>
      </c>
      <c r="F43" s="2" t="s">
        <v>73</v>
      </c>
      <c r="G43" s="2">
        <v>5</v>
      </c>
      <c r="H43" s="2">
        <v>74.010000000000005</v>
      </c>
      <c r="I43" s="2">
        <v>95.25</v>
      </c>
      <c r="J43" s="2">
        <v>476.25</v>
      </c>
      <c r="K43" s="58"/>
      <c r="L43" s="58"/>
      <c r="M43" s="58"/>
      <c r="N43" s="59"/>
      <c r="O43" s="56"/>
    </row>
    <row r="44" spans="2:15" s="46" customFormat="1" ht="24.75" customHeight="1">
      <c r="B44" s="37"/>
      <c r="C44" s="51">
        <v>92549</v>
      </c>
      <c r="D44" s="60" t="s">
        <v>110</v>
      </c>
      <c r="E44" s="60" t="s">
        <v>42</v>
      </c>
      <c r="F44" s="2" t="s">
        <v>57</v>
      </c>
      <c r="G44" s="2">
        <v>1</v>
      </c>
      <c r="H44" s="2">
        <v>1082.03</v>
      </c>
      <c r="I44" s="2">
        <v>1329.57</v>
      </c>
      <c r="J44" s="2">
        <f>I44*G44</f>
        <v>1329.57</v>
      </c>
      <c r="K44" s="58"/>
      <c r="L44" s="58"/>
      <c r="M44" s="58"/>
      <c r="N44" s="59"/>
      <c r="O44" s="56"/>
    </row>
    <row r="45" spans="2:15" s="46" customFormat="1" ht="15.6" customHeight="1">
      <c r="B45" s="52" t="s">
        <v>52</v>
      </c>
      <c r="C45" s="93" t="s">
        <v>38</v>
      </c>
      <c r="D45" s="93"/>
      <c r="E45" s="93"/>
      <c r="F45" s="93"/>
      <c r="G45" s="93"/>
      <c r="H45" s="93"/>
      <c r="I45" s="67"/>
      <c r="J45" s="54">
        <v>2160.62</v>
      </c>
      <c r="K45" s="90"/>
      <c r="L45" s="90"/>
      <c r="M45" s="90"/>
      <c r="N45" s="90"/>
    </row>
    <row r="46" spans="2:15" s="46" customFormat="1" ht="31.5" customHeight="1">
      <c r="B46" s="34" t="s">
        <v>53</v>
      </c>
      <c r="C46" s="48">
        <v>96109</v>
      </c>
      <c r="D46" s="35" t="s">
        <v>40</v>
      </c>
      <c r="E46" s="2" t="s">
        <v>2</v>
      </c>
      <c r="F46" s="2" t="s">
        <v>8</v>
      </c>
      <c r="G46" s="2">
        <v>34.43</v>
      </c>
      <c r="H46" s="2">
        <v>47.1</v>
      </c>
      <c r="I46" s="2">
        <v>60.62</v>
      </c>
      <c r="J46" s="2">
        <v>2087.0700000000002</v>
      </c>
      <c r="K46" s="68"/>
      <c r="L46" s="68"/>
      <c r="M46" s="68"/>
      <c r="N46" s="59"/>
    </row>
    <row r="47" spans="2:15" s="46" customFormat="1" ht="36" customHeight="1">
      <c r="B47" s="34" t="s">
        <v>54</v>
      </c>
      <c r="C47" s="37">
        <v>97640</v>
      </c>
      <c r="D47" s="35" t="s">
        <v>41</v>
      </c>
      <c r="E47" s="3" t="s">
        <v>42</v>
      </c>
      <c r="F47" s="2" t="s">
        <v>9</v>
      </c>
      <c r="G47" s="2">
        <v>34.43</v>
      </c>
      <c r="H47" s="2">
        <v>1.66</v>
      </c>
      <c r="I47" s="2">
        <v>2.14</v>
      </c>
      <c r="J47" s="2">
        <v>73.56</v>
      </c>
      <c r="K47" s="68"/>
      <c r="L47" s="68"/>
      <c r="M47" s="68"/>
      <c r="N47" s="59"/>
    </row>
    <row r="48" spans="2:15" s="46" customFormat="1" ht="15.6" customHeight="1">
      <c r="B48" s="52" t="s">
        <v>55</v>
      </c>
      <c r="C48" s="93" t="s">
        <v>39</v>
      </c>
      <c r="D48" s="93"/>
      <c r="E48" s="93"/>
      <c r="F48" s="93"/>
      <c r="G48" s="93"/>
      <c r="H48" s="93"/>
      <c r="I48" s="67"/>
      <c r="J48" s="54">
        <f>SUM(J49:J51)+0.01</f>
        <v>4087.9960000000001</v>
      </c>
      <c r="K48" s="98"/>
      <c r="L48" s="98"/>
      <c r="M48" s="98"/>
      <c r="N48" s="98"/>
    </row>
    <row r="49" spans="2:14" s="46" customFormat="1" ht="54" customHeight="1">
      <c r="B49" s="34" t="s">
        <v>56</v>
      </c>
      <c r="C49" s="37">
        <v>87265</v>
      </c>
      <c r="D49" s="35" t="s">
        <v>43</v>
      </c>
      <c r="E49" s="3" t="s">
        <v>42</v>
      </c>
      <c r="F49" s="2" t="s">
        <v>8</v>
      </c>
      <c r="G49" s="2">
        <v>6.5</v>
      </c>
      <c r="H49" s="2">
        <v>65.52</v>
      </c>
      <c r="I49" s="2">
        <v>84.32</v>
      </c>
      <c r="J49" s="2">
        <f>G49*I49</f>
        <v>548.07999999999993</v>
      </c>
      <c r="K49" s="44"/>
      <c r="L49" s="44"/>
      <c r="M49" s="44"/>
      <c r="N49" s="73"/>
    </row>
    <row r="50" spans="2:14" s="46" customFormat="1" ht="21" customHeight="1">
      <c r="B50" s="34" t="s">
        <v>58</v>
      </c>
      <c r="C50" s="48" t="s">
        <v>12</v>
      </c>
      <c r="D50" s="35" t="s">
        <v>95</v>
      </c>
      <c r="E50" s="38" t="s">
        <v>12</v>
      </c>
      <c r="F50" s="2" t="s">
        <v>8</v>
      </c>
      <c r="G50" s="2">
        <v>2.5</v>
      </c>
      <c r="H50" s="2">
        <v>585</v>
      </c>
      <c r="I50" s="2">
        <v>752.9</v>
      </c>
      <c r="J50" s="2">
        <f>G50*I50</f>
        <v>1882.25</v>
      </c>
      <c r="K50" s="44"/>
      <c r="L50" s="44"/>
      <c r="M50" s="44"/>
      <c r="N50" s="73"/>
    </row>
    <row r="51" spans="2:14" s="46" customFormat="1" ht="64.5" customHeight="1">
      <c r="B51" s="34" t="s">
        <v>59</v>
      </c>
      <c r="C51" s="37">
        <v>93442</v>
      </c>
      <c r="D51" s="35" t="s">
        <v>94</v>
      </c>
      <c r="E51" s="3" t="s">
        <v>42</v>
      </c>
      <c r="F51" s="38" t="s">
        <v>57</v>
      </c>
      <c r="G51" s="2">
        <v>1</v>
      </c>
      <c r="H51" s="2">
        <v>1288</v>
      </c>
      <c r="I51" s="8">
        <f t="shared" ref="I51" si="2">($J$9/100*H51)+H51</f>
        <v>1657.6559999999999</v>
      </c>
      <c r="J51" s="2">
        <f>G51*I51</f>
        <v>1657.6559999999999</v>
      </c>
      <c r="K51" s="44"/>
      <c r="L51" s="44"/>
      <c r="M51" s="44"/>
      <c r="N51" s="73"/>
    </row>
    <row r="52" spans="2:14" s="46" customFormat="1" ht="20.25" customHeight="1">
      <c r="B52" s="74" t="s">
        <v>60</v>
      </c>
      <c r="C52" s="103" t="s">
        <v>61</v>
      </c>
      <c r="D52" s="103"/>
      <c r="E52" s="103"/>
      <c r="F52" s="103"/>
      <c r="G52" s="103"/>
      <c r="H52" s="103"/>
      <c r="I52" s="72"/>
      <c r="J52" s="72">
        <f>SUM(J53:J58)</f>
        <v>17137.7156808</v>
      </c>
      <c r="K52" s="75"/>
      <c r="L52" s="44"/>
      <c r="M52" s="44"/>
      <c r="N52" s="73"/>
    </row>
    <row r="53" spans="2:14" s="46" customFormat="1" ht="70.5" customHeight="1">
      <c r="B53" s="34" t="s">
        <v>88</v>
      </c>
      <c r="C53" s="48">
        <v>86933</v>
      </c>
      <c r="D53" s="35" t="s">
        <v>62</v>
      </c>
      <c r="E53" s="2" t="s">
        <v>2</v>
      </c>
      <c r="F53" s="38" t="s">
        <v>57</v>
      </c>
      <c r="G53" s="2">
        <v>2</v>
      </c>
      <c r="H53" s="2">
        <v>350</v>
      </c>
      <c r="I53" s="8">
        <f t="shared" ref="I53:I58" si="3">($J$9/100*H53)+H53</f>
        <v>450.45</v>
      </c>
      <c r="J53" s="2">
        <f>G53*I53</f>
        <v>900.9</v>
      </c>
      <c r="K53" s="44"/>
      <c r="L53" s="44"/>
      <c r="M53" s="44"/>
      <c r="N53" s="73"/>
    </row>
    <row r="54" spans="2:14" s="46" customFormat="1" ht="49.5" customHeight="1">
      <c r="B54" s="37" t="s">
        <v>89</v>
      </c>
      <c r="C54" s="48">
        <v>86932</v>
      </c>
      <c r="D54" s="60" t="s">
        <v>63</v>
      </c>
      <c r="E54" s="2" t="s">
        <v>42</v>
      </c>
      <c r="F54" s="2" t="s">
        <v>57</v>
      </c>
      <c r="G54" s="2">
        <v>4</v>
      </c>
      <c r="H54" s="2">
        <v>520</v>
      </c>
      <c r="I54" s="8">
        <f t="shared" si="3"/>
        <v>669.24</v>
      </c>
      <c r="J54" s="2">
        <f>G54*I54</f>
        <v>2676.96</v>
      </c>
      <c r="K54" s="44"/>
      <c r="L54" s="44"/>
      <c r="M54" s="44"/>
      <c r="N54" s="73"/>
    </row>
    <row r="55" spans="2:14" s="46" customFormat="1" ht="50.25" customHeight="1">
      <c r="B55" s="37" t="s">
        <v>90</v>
      </c>
      <c r="C55" s="48">
        <f>C49</f>
        <v>87265</v>
      </c>
      <c r="D55" s="60" t="str">
        <f>D49</f>
        <v>REVESTIMENTO CERÂMICO PARA PAREDES INTERNAS COM PLACAS TIPO ESMALTADA EXTRA DE DIMENSÕES 20X20 CM APLICADAS NA ALTURA INTEIRA DAS PAREDES</v>
      </c>
      <c r="E55" s="2" t="s">
        <v>42</v>
      </c>
      <c r="F55" s="2" t="s">
        <v>15</v>
      </c>
      <c r="G55" s="2">
        <v>49.17</v>
      </c>
      <c r="H55" s="2">
        <f>H49</f>
        <v>65.52</v>
      </c>
      <c r="I55" s="8">
        <f t="shared" si="3"/>
        <v>84.324239999999989</v>
      </c>
      <c r="J55" s="2">
        <f>G55*I55</f>
        <v>4146.2228808</v>
      </c>
      <c r="K55" s="44"/>
      <c r="L55" s="44"/>
      <c r="M55" s="44"/>
      <c r="N55" s="73"/>
    </row>
    <row r="56" spans="2:14" s="46" customFormat="1" ht="39" customHeight="1">
      <c r="B56" s="37" t="s">
        <v>91</v>
      </c>
      <c r="C56" s="48">
        <v>102253</v>
      </c>
      <c r="D56" s="60" t="s">
        <v>82</v>
      </c>
      <c r="E56" s="2" t="s">
        <v>42</v>
      </c>
      <c r="F56" s="2" t="s">
        <v>83</v>
      </c>
      <c r="G56" s="2">
        <v>5.98</v>
      </c>
      <c r="H56" s="2">
        <v>700</v>
      </c>
      <c r="I56" s="8">
        <f t="shared" si="3"/>
        <v>900.9</v>
      </c>
      <c r="J56" s="2">
        <f>G56*I56</f>
        <v>5387.3820000000005</v>
      </c>
      <c r="K56" s="44"/>
      <c r="L56" s="44"/>
      <c r="M56" s="44"/>
      <c r="N56" s="73"/>
    </row>
    <row r="57" spans="2:14" s="46" customFormat="1" ht="37.5" customHeight="1">
      <c r="B57" s="37" t="s">
        <v>92</v>
      </c>
      <c r="C57" s="48">
        <v>91338</v>
      </c>
      <c r="D57" s="60" t="s">
        <v>75</v>
      </c>
      <c r="E57" s="2" t="s">
        <v>42</v>
      </c>
      <c r="F57" s="2" t="s">
        <v>15</v>
      </c>
      <c r="G57" s="2">
        <v>4.32</v>
      </c>
      <c r="H57" s="2">
        <v>700</v>
      </c>
      <c r="I57" s="8">
        <f t="shared" si="3"/>
        <v>900.9</v>
      </c>
      <c r="J57" s="2">
        <f>G57*I57</f>
        <v>3891.8880000000004</v>
      </c>
      <c r="K57" s="44"/>
      <c r="L57" s="44"/>
      <c r="M57" s="44"/>
      <c r="N57" s="73"/>
    </row>
    <row r="58" spans="2:14" s="46" customFormat="1" ht="30.75" customHeight="1">
      <c r="B58" s="37" t="s">
        <v>93</v>
      </c>
      <c r="C58" s="48" t="s">
        <v>78</v>
      </c>
      <c r="D58" s="60" t="s">
        <v>79</v>
      </c>
      <c r="E58" s="2" t="s">
        <v>80</v>
      </c>
      <c r="F58" s="2" t="s">
        <v>81</v>
      </c>
      <c r="G58" s="2">
        <v>4</v>
      </c>
      <c r="H58" s="2">
        <v>26.1</v>
      </c>
      <c r="I58" s="8">
        <f t="shared" si="3"/>
        <v>33.590699999999998</v>
      </c>
      <c r="J58" s="2">
        <f>G58*I58</f>
        <v>134.36279999999999</v>
      </c>
      <c r="K58" s="44"/>
      <c r="L58" s="44"/>
      <c r="M58" s="44"/>
      <c r="N58" s="73"/>
    </row>
    <row r="59" spans="2:14" s="46" customFormat="1" ht="19.5" customHeight="1">
      <c r="B59" s="14" t="s">
        <v>116</v>
      </c>
      <c r="C59" s="89" t="s">
        <v>115</v>
      </c>
      <c r="D59" s="89"/>
      <c r="E59" s="89"/>
      <c r="F59" s="89"/>
      <c r="G59" s="89"/>
      <c r="H59" s="89"/>
      <c r="I59" s="89"/>
      <c r="J59" s="15">
        <f>J60</f>
        <v>342.34199999999998</v>
      </c>
      <c r="K59" s="44"/>
      <c r="L59" s="44"/>
      <c r="M59" s="44"/>
      <c r="N59" s="73"/>
    </row>
    <row r="60" spans="2:14" s="76" customFormat="1" ht="53.25" customHeight="1">
      <c r="B60" s="39" t="s">
        <v>117</v>
      </c>
      <c r="C60" s="31">
        <v>93128</v>
      </c>
      <c r="D60" s="32" t="s">
        <v>118</v>
      </c>
      <c r="E60" s="31" t="s">
        <v>42</v>
      </c>
      <c r="F60" s="40" t="s">
        <v>57</v>
      </c>
      <c r="G60" s="40">
        <v>2</v>
      </c>
      <c r="H60" s="1">
        <v>133</v>
      </c>
      <c r="I60" s="8">
        <f t="shared" ref="I60" si="4">($J$9/100*H60)+H60</f>
        <v>171.17099999999999</v>
      </c>
      <c r="J60" s="2">
        <f>G60*I60</f>
        <v>342.34199999999998</v>
      </c>
    </row>
    <row r="61" spans="2:14" s="76" customFormat="1" ht="25.5" customHeight="1">
      <c r="B61" s="13" t="s">
        <v>120</v>
      </c>
      <c r="C61" s="99" t="s">
        <v>119</v>
      </c>
      <c r="D61" s="99"/>
      <c r="E61" s="99"/>
      <c r="F61" s="99"/>
      <c r="G61" s="99"/>
      <c r="H61" s="99"/>
      <c r="I61" s="99"/>
      <c r="J61" s="15">
        <f>J62</f>
        <v>58.285499999999999</v>
      </c>
    </row>
    <row r="62" spans="2:14" s="77" customFormat="1" ht="33" customHeight="1">
      <c r="B62" s="41" t="s">
        <v>123</v>
      </c>
      <c r="C62" s="11" t="s">
        <v>121</v>
      </c>
      <c r="D62" s="10" t="s">
        <v>122</v>
      </c>
      <c r="E62" s="11" t="s">
        <v>121</v>
      </c>
      <c r="F62" s="12" t="s">
        <v>15</v>
      </c>
      <c r="G62" s="40">
        <v>118.95</v>
      </c>
      <c r="H62" s="40">
        <v>0.31</v>
      </c>
      <c r="I62" s="8">
        <v>0.49</v>
      </c>
      <c r="J62" s="2">
        <f>G62*I62</f>
        <v>58.285499999999999</v>
      </c>
    </row>
    <row r="63" spans="2:14" s="46" customFormat="1" ht="24.9" customHeight="1">
      <c r="B63" s="88" t="s">
        <v>127</v>
      </c>
      <c r="C63" s="88"/>
      <c r="D63" s="88"/>
      <c r="E63" s="88"/>
      <c r="F63" s="88"/>
      <c r="G63" s="88"/>
      <c r="H63" s="88"/>
      <c r="I63" s="87">
        <f>SUM(J13,J15,J19,J27,J30,J34,J37,J39,J45,J48,J52,J59,J61)+0.01</f>
        <v>64665.078416700002</v>
      </c>
      <c r="J63" s="87"/>
      <c r="K63" s="78"/>
      <c r="L63" s="79"/>
      <c r="M63" s="80"/>
      <c r="N63" s="81"/>
    </row>
    <row r="64" spans="2:14" s="46" customFormat="1">
      <c r="C64" s="47"/>
    </row>
    <row r="65" spans="3:16" s="46" customFormat="1">
      <c r="C65" s="47"/>
      <c r="N65" s="82"/>
      <c r="P65" s="82"/>
    </row>
    <row r="66" spans="3:16">
      <c r="J66" s="106"/>
    </row>
  </sheetData>
  <mergeCells count="25">
    <mergeCell ref="C48:H48"/>
    <mergeCell ref="C61:I61"/>
    <mergeCell ref="B8:J8"/>
    <mergeCell ref="B7:J7"/>
    <mergeCell ref="B6:J6"/>
    <mergeCell ref="C52:H52"/>
    <mergeCell ref="C37:I37"/>
    <mergeCell ref="C39:I39"/>
    <mergeCell ref="C19:H19"/>
    <mergeCell ref="I63:J63"/>
    <mergeCell ref="B63:H63"/>
    <mergeCell ref="C59:I59"/>
    <mergeCell ref="K45:N45"/>
    <mergeCell ref="C13:H13"/>
    <mergeCell ref="K30:N30"/>
    <mergeCell ref="C27:H27"/>
    <mergeCell ref="C30:H30"/>
    <mergeCell ref="C15:H15"/>
    <mergeCell ref="K14:N14"/>
    <mergeCell ref="K15:N15"/>
    <mergeCell ref="K27:N27"/>
    <mergeCell ref="K34:N34"/>
    <mergeCell ref="K48:N48"/>
    <mergeCell ref="C34:H34"/>
    <mergeCell ref="C45:H45"/>
  </mergeCells>
  <pageMargins left="0.25" right="0.25" top="0.75" bottom="0.75" header="0.3" footer="0.3"/>
  <pageSetup paperSize="9" scale="62" fitToHeight="0" orientation="portrait" horizontalDpi="4294967293" r:id="rId1"/>
  <rowBreaks count="1" manualBreakCount="1">
    <brk id="63" min="1" max="12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TENORIO (1).xlsx</dc:title>
  <dc:creator>Pessoal</dc:creator>
  <cp:lastModifiedBy>COGEM</cp:lastModifiedBy>
  <cp:lastPrinted>2024-10-29T21:17:32Z</cp:lastPrinted>
  <dcterms:created xsi:type="dcterms:W3CDTF">2023-11-09T16:43:51Z</dcterms:created>
  <dcterms:modified xsi:type="dcterms:W3CDTF">2024-11-25T20:20:52Z</dcterms:modified>
</cp:coreProperties>
</file>